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uliedeleuze/Desktop/ENS/Agreg/MP02/"/>
    </mc:Choice>
  </mc:AlternateContent>
  <xr:revisionPtr revIDLastSave="0" documentId="13_ncr:1_{26ADF971-8163-7B41-A9BD-8AFBF333AC4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chart.v1.0" hidden="1">Feuil1!$I$14:$I$19</definedName>
    <definedName name="_xlchart.v1.1" hidden="1">Feuil1!$N$14:$N$19</definedName>
    <definedName name="_xlchart.v1.2" hidden="1">Feuil1!$O$14:$O$19</definedName>
    <definedName name="_xlchart.v1.3" hidden="1">Feuil1!$I$14:$I$19</definedName>
    <definedName name="_xlchart.v1.4" hidden="1">Feuil1!$N$14:$N$19</definedName>
    <definedName name="_xlchart.v1.5" hidden="1">Feuil1!$O$14:$O$19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14" i="1"/>
  <c r="N15" i="1"/>
  <c r="N16" i="1"/>
  <c r="N17" i="1"/>
  <c r="N18" i="1"/>
  <c r="N19" i="1"/>
  <c r="N14" i="1"/>
  <c r="I14" i="1"/>
  <c r="J14" i="1"/>
  <c r="H14" i="1"/>
  <c r="G14" i="1"/>
  <c r="D4" i="1"/>
  <c r="D5" i="1"/>
  <c r="D6" i="1"/>
  <c r="D7" i="1"/>
  <c r="D8" i="1"/>
  <c r="D9" i="1"/>
  <c r="D10" i="1"/>
  <c r="D3" i="1"/>
  <c r="G3" i="1" s="1"/>
  <c r="H3" i="1" s="1"/>
  <c r="I3" i="1" s="1"/>
  <c r="H6" i="1" s="1"/>
  <c r="F3" i="1" l="1"/>
  <c r="G6" i="1" s="1"/>
  <c r="Q14" i="1"/>
  <c r="G18" i="1" s="1"/>
  <c r="R14" i="1"/>
  <c r="H18" i="1" s="1"/>
</calcChain>
</file>

<file path=xl/sharedStrings.xml><?xml version="1.0" encoding="utf-8"?>
<sst xmlns="http://schemas.openxmlformats.org/spreadsheetml/2006/main" count="29" uniqueCount="26">
  <si>
    <t>Coefficient dynamique</t>
  </si>
  <si>
    <t>Coefficient statique</t>
  </si>
  <si>
    <t>u(m)</t>
  </si>
  <si>
    <t>u(k)</t>
  </si>
  <si>
    <t>L (cm)</t>
  </si>
  <si>
    <t>h (cm)</t>
  </si>
  <si>
    <t>u(h)</t>
  </si>
  <si>
    <t>fs</t>
  </si>
  <si>
    <t>écart type</t>
  </si>
  <si>
    <t>u(fs)</t>
  </si>
  <si>
    <t>U(fs) (95%)</t>
  </si>
  <si>
    <t>moyenne</t>
  </si>
  <si>
    <t xml:space="preserve">Étalonnage ressort </t>
  </si>
  <si>
    <t>pente (m/kg)</t>
  </si>
  <si>
    <t>u(pente)</t>
  </si>
  <si>
    <t>k (N/m)</t>
  </si>
  <si>
    <t>g (m/s^2)</t>
  </si>
  <si>
    <t>fs-fd</t>
  </si>
  <si>
    <t>u</t>
  </si>
  <si>
    <t>m(kg)</t>
  </si>
  <si>
    <t>U(fs-fd) (95%)</t>
  </si>
  <si>
    <t>v (m/s)</t>
  </si>
  <si>
    <t>tau1 (s)</t>
  </si>
  <si>
    <t>tau2 (s)</t>
  </si>
  <si>
    <t>y2</t>
  </si>
  <si>
    <t>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</si>
</sst>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1" fontId="0" fillId="0" borderId="0" xfId="0" applyNumberFormat="1"/>
    <xf numFmtId="11" fontId="0" fillId="0" borderId="1" xfId="0" applyNumberFormat="1" applyBorder="1"/>
    <xf numFmtId="11" fontId="0" fillId="0" borderId="0" xfId="0" applyNumberFormat="1" applyBorder="1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11" fontId="2" fillId="0" borderId="8" xfId="0" applyNumberFormat="1" applyFont="1" applyBorder="1"/>
    <xf numFmtId="11" fontId="2" fillId="0" borderId="10" xfId="0" applyNumberFormat="1" applyFont="1" applyBorder="1"/>
    <xf numFmtId="11" fontId="2" fillId="0" borderId="9" xfId="0" applyNumberFormat="1" applyFont="1" applyBorder="1"/>
    <xf numFmtId="0" fontId="2" fillId="0" borderId="0" xfId="0" applyFont="1" applyAlignment="1">
      <alignment horizontal="center"/>
    </xf>
    <xf numFmtId="11" fontId="2" fillId="0" borderId="6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7" xfId="0" applyNumberFormat="1" applyFont="1" applyBorder="1" applyAlignment="1">
      <alignment horizontal="center" vertical="center"/>
    </xf>
    <xf numFmtId="11" fontId="1" fillId="2" borderId="2" xfId="0" applyNumberFormat="1" applyFont="1" applyFill="1" applyBorder="1" applyAlignment="1">
      <alignment horizontal="center"/>
    </xf>
    <xf numFmtId="11" fontId="1" fillId="2" borderId="3" xfId="0" applyNumberFormat="1" applyFont="1" applyFill="1" applyBorder="1" applyAlignment="1">
      <alignment horizontal="center"/>
    </xf>
    <xf numFmtId="11" fontId="1" fillId="2" borderId="4" xfId="0" applyNumberFormat="1" applyFont="1" applyFill="1" applyBorder="1"/>
    <xf numFmtId="11" fontId="1" fillId="2" borderId="5" xfId="0" applyNumberFormat="1" applyFont="1" applyFill="1" applyBorder="1"/>
    <xf numFmtId="11" fontId="2" fillId="0" borderId="0" xfId="0" applyNumberFormat="1" applyFont="1" applyBorder="1"/>
    <xf numFmtId="11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/>
    <xf numFmtId="0" fontId="0" fillId="0" borderId="0" xfId="0" applyNumberFormat="1"/>
    <xf numFmtId="0" fontId="0" fillId="0" borderId="0" xfId="0" applyNumberFormat="1" applyBorder="1"/>
    <xf numFmtId="1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xVal>
            <c:numRef>
              <c:f>Feuil1!$I$14:$I$19</c:f>
              <c:numCache>
                <c:formatCode>0.00E+00</c:formatCode>
                <c:ptCount val="6"/>
                <c:pt idx="0" formatCode="General">
                  <c:v>4.3499999999999997E-2</c:v>
                </c:pt>
                <c:pt idx="1">
                  <c:v>9.35E-2</c:v>
                </c:pt>
                <c:pt idx="2">
                  <c:v>0.14349999999999999</c:v>
                </c:pt>
                <c:pt idx="3">
                  <c:v>0.19350000000000001</c:v>
                </c:pt>
                <c:pt idx="4">
                  <c:v>0.24349999999999999</c:v>
                </c:pt>
                <c:pt idx="5">
                  <c:v>0.29349999999999998</c:v>
                </c:pt>
              </c:numCache>
            </c:numRef>
          </c:xVal>
          <c:yVal>
            <c:numRef>
              <c:f>Feuil1!$N$14:$N$19</c:f>
              <c:numCache>
                <c:formatCode>0.00E+00</c:formatCode>
                <c:ptCount val="6"/>
                <c:pt idx="0">
                  <c:v>2.6831999999999997E-3</c:v>
                </c:pt>
                <c:pt idx="1">
                  <c:v>3.6399999999999996E-3</c:v>
                </c:pt>
                <c:pt idx="2">
                  <c:v>5.3410000000000003E-3</c:v>
                </c:pt>
                <c:pt idx="3">
                  <c:v>7.0237999999999993E-3</c:v>
                </c:pt>
                <c:pt idx="4">
                  <c:v>6.7524000000000004E-3</c:v>
                </c:pt>
                <c:pt idx="5">
                  <c:v>8.4183999999999995E-3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F5-324C-8D97-AFFFD957C98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xVal>
            <c:numRef>
              <c:f>Feuil1!$I$14:$I$19</c:f>
              <c:numCache>
                <c:formatCode>0.00E+00</c:formatCode>
                <c:ptCount val="6"/>
                <c:pt idx="0" formatCode="General">
                  <c:v>4.3499999999999997E-2</c:v>
                </c:pt>
                <c:pt idx="1">
                  <c:v>9.35E-2</c:v>
                </c:pt>
                <c:pt idx="2">
                  <c:v>0.14349999999999999</c:v>
                </c:pt>
                <c:pt idx="3">
                  <c:v>0.19350000000000001</c:v>
                </c:pt>
                <c:pt idx="4">
                  <c:v>0.24349999999999999</c:v>
                </c:pt>
                <c:pt idx="5">
                  <c:v>0.29349999999999998</c:v>
                </c:pt>
              </c:numCache>
            </c:numRef>
          </c:xVal>
          <c:yVal>
            <c:numRef>
              <c:f>Feuil1!$O$14:$O$19</c:f>
              <c:numCache>
                <c:formatCode>0.00E+00</c:formatCode>
                <c:ptCount val="6"/>
                <c:pt idx="0">
                  <c:v>1.9926399999999999E-3</c:v>
                </c:pt>
                <c:pt idx="1">
                  <c:v>2.5583999999999997E-3</c:v>
                </c:pt>
                <c:pt idx="2">
                  <c:v>3.7975000000000001E-3</c:v>
                </c:pt>
                <c:pt idx="3">
                  <c:v>5.765199999999999E-3</c:v>
                </c:pt>
                <c:pt idx="4">
                  <c:v>5.1000000000000004E-3</c:v>
                </c:pt>
                <c:pt idx="5">
                  <c:v>6.5823999999999995E-3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F5-324C-8D97-AFFFD957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879296"/>
        <c:axId val="1522885376"/>
      </c:scatterChart>
      <c:valAx>
        <c:axId val="152287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2885376"/>
        <c:crosses val="autoZero"/>
        <c:crossBetween val="midCat"/>
      </c:valAx>
      <c:valAx>
        <c:axId val="15228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2879296"/>
        <c:crosses val="autoZero"/>
        <c:crossBetween val="midCat"/>
      </c:valAx>
      <c:spPr>
        <a:noFill/>
        <a:ln w="12700"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11</xdr:row>
      <xdr:rowOff>0</xdr:rowOff>
    </xdr:from>
    <xdr:to>
      <xdr:col>14</xdr:col>
      <xdr:colOff>50800</xdr:colOff>
      <xdr:row>40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C1E5363-FA20-9345-8549-D6A06503D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topLeftCell="D11" workbookViewId="0">
      <selection activeCell="I20" sqref="I20"/>
    </sheetView>
  </sheetViews>
  <sheetFormatPr baseColWidth="10" defaultRowHeight="15" x14ac:dyDescent="0.2"/>
  <cols>
    <col min="1" max="1" width="23" customWidth="1"/>
    <col min="5" max="5" width="14.1640625" customWidth="1"/>
    <col min="6" max="6" width="14.5" customWidth="1"/>
    <col min="7" max="7" width="16.33203125" customWidth="1"/>
    <col min="8" max="8" width="19.33203125" customWidth="1"/>
    <col min="12" max="15" width="17.83203125" customWidth="1"/>
  </cols>
  <sheetData>
    <row r="1" spans="1:24" x14ac:dyDescent="0.2">
      <c r="Q1" s="4"/>
    </row>
    <row r="2" spans="1:24" ht="19" x14ac:dyDescent="0.25">
      <c r="A2" s="7" t="s">
        <v>1</v>
      </c>
      <c r="B2" s="11" t="s">
        <v>4</v>
      </c>
      <c r="C2" s="11" t="s">
        <v>5</v>
      </c>
      <c r="D2" s="11" t="s">
        <v>7</v>
      </c>
      <c r="F2" s="12" t="s">
        <v>11</v>
      </c>
      <c r="G2" s="13" t="s">
        <v>8</v>
      </c>
      <c r="H2" s="13" t="s">
        <v>9</v>
      </c>
      <c r="I2" s="14" t="s">
        <v>10</v>
      </c>
      <c r="J2" s="25"/>
      <c r="K2" s="25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</row>
    <row r="3" spans="1:24" s="23" customFormat="1" ht="19" x14ac:dyDescent="0.25">
      <c r="B3" s="22">
        <v>36.299999999999997</v>
      </c>
      <c r="C3" s="22">
        <v>17.75</v>
      </c>
      <c r="D3" s="22">
        <f>C3/B3</f>
        <v>0.48898071625344358</v>
      </c>
      <c r="F3" s="8">
        <f>AVERAGE(D3:D10)</f>
        <v>0.49500688705234158</v>
      </c>
      <c r="G3" s="9">
        <f>STDEV(D3:D10)</f>
        <v>2.2894362704571229E-2</v>
      </c>
      <c r="H3" s="9">
        <f>G3/(SQRT(9))</f>
        <v>7.6314542348570767E-3</v>
      </c>
      <c r="I3" s="10">
        <f>H3*1.833</f>
        <v>1.3988455612493022E-2</v>
      </c>
      <c r="J3" s="19"/>
      <c r="K3" s="19"/>
      <c r="L3" s="24"/>
      <c r="M3" s="24"/>
      <c r="N3" s="24"/>
      <c r="O3" s="24"/>
      <c r="P3" s="24"/>
      <c r="Q3" s="24"/>
      <c r="R3" s="24"/>
    </row>
    <row r="4" spans="1:24" ht="20" thickBot="1" x14ac:dyDescent="0.3">
      <c r="B4" s="6">
        <v>36.299999999999997</v>
      </c>
      <c r="C4" s="6">
        <v>18</v>
      </c>
      <c r="D4" s="6">
        <f t="shared" ref="D4:D10" si="0">C4/B4</f>
        <v>0.49586776859504134</v>
      </c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5"/>
      <c r="S4" s="2"/>
      <c r="T4" s="2"/>
      <c r="U4" s="2"/>
      <c r="V4" s="2"/>
      <c r="W4" s="2"/>
    </row>
    <row r="5" spans="1:24" ht="24" x14ac:dyDescent="0.3">
      <c r="B5" s="6">
        <v>36.299999999999997</v>
      </c>
      <c r="C5" s="6">
        <v>19</v>
      </c>
      <c r="D5" s="6">
        <f t="shared" si="0"/>
        <v>0.52341597796143258</v>
      </c>
      <c r="F5" s="2"/>
      <c r="G5" s="15" t="s">
        <v>7</v>
      </c>
      <c r="H5" s="16" t="s">
        <v>10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25" thickBot="1" x14ac:dyDescent="0.35">
      <c r="B6" s="6">
        <v>36.299999999999997</v>
      </c>
      <c r="C6" s="6">
        <v>19.399999999999999</v>
      </c>
      <c r="D6" s="6">
        <f t="shared" si="0"/>
        <v>0.53443526170798894</v>
      </c>
      <c r="F6" s="2"/>
      <c r="G6" s="17">
        <f>F3</f>
        <v>0.49500688705234158</v>
      </c>
      <c r="H6" s="18">
        <f>I3</f>
        <v>1.3988455612493022E-2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ht="19" x14ac:dyDescent="0.25">
      <c r="B7" s="6">
        <v>36.299999999999997</v>
      </c>
      <c r="C7" s="6">
        <v>17.899999999999999</v>
      </c>
      <c r="D7" s="6">
        <f t="shared" si="0"/>
        <v>0.49311294765840219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4" ht="19" x14ac:dyDescent="0.25">
      <c r="B8" s="6">
        <v>36.299999999999997</v>
      </c>
      <c r="C8" s="6">
        <v>17.2</v>
      </c>
      <c r="D8" s="6">
        <f t="shared" si="0"/>
        <v>0.47382920110192839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4" ht="19" x14ac:dyDescent="0.25">
      <c r="B9" s="6">
        <v>36.299999999999997</v>
      </c>
      <c r="C9" s="6">
        <v>17.100000000000001</v>
      </c>
      <c r="D9" s="6">
        <f t="shared" si="0"/>
        <v>0.47107438016528935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4" ht="19" x14ac:dyDescent="0.25">
      <c r="B10" s="6">
        <v>36.299999999999997</v>
      </c>
      <c r="C10" s="6">
        <v>17.399999999999999</v>
      </c>
      <c r="D10" s="6">
        <f t="shared" si="0"/>
        <v>0.47933884297520662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4" ht="19" x14ac:dyDescent="0.25">
      <c r="B11" s="6"/>
      <c r="C11" s="6"/>
      <c r="D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4" x14ac:dyDescent="0.2">
      <c r="A12" s="1"/>
      <c r="B12" s="1"/>
      <c r="C12" s="1"/>
      <c r="D12" s="1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"/>
    </row>
    <row r="13" spans="1:24" s="32" customFormat="1" ht="27" customHeight="1" x14ac:dyDescent="0.2">
      <c r="A13" s="26" t="s">
        <v>0</v>
      </c>
      <c r="B13" s="27"/>
      <c r="C13" s="28" t="s">
        <v>12</v>
      </c>
      <c r="D13" s="28"/>
      <c r="E13" s="27" t="s">
        <v>13</v>
      </c>
      <c r="F13" s="25" t="s">
        <v>14</v>
      </c>
      <c r="G13" s="25" t="s">
        <v>15</v>
      </c>
      <c r="H13" s="29" t="s">
        <v>3</v>
      </c>
      <c r="I13" s="25" t="s">
        <v>19</v>
      </c>
      <c r="J13" s="25" t="s">
        <v>2</v>
      </c>
      <c r="K13" s="25" t="s">
        <v>21</v>
      </c>
      <c r="L13" s="25" t="s">
        <v>23</v>
      </c>
      <c r="M13" s="25" t="s">
        <v>22</v>
      </c>
      <c r="N13" s="25" t="s">
        <v>24</v>
      </c>
      <c r="O13" s="25" t="s">
        <v>25</v>
      </c>
      <c r="P13" s="25" t="s">
        <v>6</v>
      </c>
      <c r="Q13" s="25" t="s">
        <v>17</v>
      </c>
      <c r="R13" s="25" t="s">
        <v>18</v>
      </c>
      <c r="S13" s="25"/>
      <c r="T13" s="30"/>
      <c r="U13" s="30"/>
      <c r="V13" s="31"/>
      <c r="W13" s="31"/>
    </row>
    <row r="14" spans="1:24" s="23" customFormat="1" ht="19" x14ac:dyDescent="0.25">
      <c r="A14" s="22"/>
      <c r="B14" s="22"/>
      <c r="C14" s="22"/>
      <c r="D14" s="22"/>
      <c r="E14" s="22">
        <v>0.36</v>
      </c>
      <c r="F14" s="21">
        <v>3.7999999999999999E-2</v>
      </c>
      <c r="G14" s="21">
        <f>E17/E14</f>
        <v>27.250000000000004</v>
      </c>
      <c r="H14" s="22">
        <f>F14*G14/E14</f>
        <v>2.8763888888888891</v>
      </c>
      <c r="I14" s="21">
        <f>0.0435+0</f>
        <v>4.3499999999999997E-2</v>
      </c>
      <c r="J14" s="19">
        <f>0.000029*2</f>
        <v>5.8E-5</v>
      </c>
      <c r="K14" s="19">
        <v>2.0799999999999999E-2</v>
      </c>
      <c r="L14" s="19">
        <v>0.129</v>
      </c>
      <c r="M14" s="19">
        <v>9.5799999999999996E-2</v>
      </c>
      <c r="N14" s="19">
        <f>L14*K14</f>
        <v>2.6831999999999997E-3</v>
      </c>
      <c r="O14" s="19">
        <f>M14*K14</f>
        <v>1.9926399999999999E-3</v>
      </c>
      <c r="P14" s="21"/>
      <c r="Q14" s="19">
        <f>L14*G14*K14/(2*I14*E17)</f>
        <v>8.5670498084291197E-2</v>
      </c>
      <c r="R14" s="21">
        <f>SQRT((P14/L14)^2 +( H14/G14)^2 + (J14/I14)^2)</f>
        <v>0.1055639762723049</v>
      </c>
      <c r="S14" s="21"/>
      <c r="T14" s="21"/>
      <c r="U14" s="21"/>
    </row>
    <row r="15" spans="1:24" ht="19" x14ac:dyDescent="0.25">
      <c r="A15" s="6"/>
      <c r="B15" s="6"/>
      <c r="C15" s="6"/>
      <c r="D15" s="6"/>
      <c r="E15" s="6"/>
      <c r="F15" s="19"/>
      <c r="G15" s="19"/>
      <c r="H15" s="20"/>
      <c r="I15" s="19">
        <v>9.35E-2</v>
      </c>
      <c r="J15" s="19"/>
      <c r="K15" s="19">
        <v>2.0799999999999999E-2</v>
      </c>
      <c r="L15" s="19">
        <v>0.17499999999999999</v>
      </c>
      <c r="M15" s="19">
        <v>0.123</v>
      </c>
      <c r="N15" s="19">
        <f t="shared" ref="N15:N19" si="1">L15*K15</f>
        <v>3.6399999999999996E-3</v>
      </c>
      <c r="O15" s="19">
        <f t="shared" ref="O15:O19" si="2">M15*K15</f>
        <v>2.5583999999999997E-3</v>
      </c>
      <c r="P15" s="19"/>
      <c r="Q15" s="19"/>
      <c r="R15" s="19"/>
      <c r="S15" s="19"/>
      <c r="T15" s="19"/>
      <c r="U15" s="19"/>
      <c r="V15" s="2"/>
      <c r="W15" s="2"/>
    </row>
    <row r="16" spans="1:24" ht="20" thickBot="1" x14ac:dyDescent="0.3">
      <c r="A16" s="6"/>
      <c r="B16" s="6"/>
      <c r="C16" s="6"/>
      <c r="D16" s="6"/>
      <c r="E16" s="11" t="s">
        <v>16</v>
      </c>
      <c r="F16" s="19"/>
      <c r="G16" s="19"/>
      <c r="H16" s="20"/>
      <c r="I16" s="19">
        <v>0.14349999999999999</v>
      </c>
      <c r="J16" s="19"/>
      <c r="K16" s="19">
        <v>2.4500000000000001E-2</v>
      </c>
      <c r="L16" s="19">
        <v>0.218</v>
      </c>
      <c r="M16" s="19">
        <v>0.155</v>
      </c>
      <c r="N16" s="19">
        <f t="shared" si="1"/>
        <v>5.3410000000000003E-3</v>
      </c>
      <c r="O16" s="19">
        <f t="shared" si="2"/>
        <v>3.7975000000000001E-3</v>
      </c>
      <c r="P16" s="19"/>
      <c r="Q16" s="19"/>
      <c r="R16" s="19"/>
      <c r="S16" s="19"/>
      <c r="T16" s="19"/>
      <c r="U16" s="19"/>
      <c r="V16" s="2"/>
      <c r="W16" s="2"/>
    </row>
    <row r="17" spans="1:23" ht="24" x14ac:dyDescent="0.3">
      <c r="A17" s="6"/>
      <c r="B17" s="6"/>
      <c r="C17" s="6"/>
      <c r="D17" s="6"/>
      <c r="E17" s="6">
        <v>9.81</v>
      </c>
      <c r="F17" s="19"/>
      <c r="G17" s="15" t="s">
        <v>17</v>
      </c>
      <c r="H17" s="16" t="s">
        <v>20</v>
      </c>
      <c r="I17" s="19">
        <v>0.19350000000000001</v>
      </c>
      <c r="J17" s="19"/>
      <c r="K17" s="19">
        <v>2.0299999999999999E-2</v>
      </c>
      <c r="L17" s="19">
        <v>0.34599999999999997</v>
      </c>
      <c r="M17" s="19">
        <v>0.28399999999999997</v>
      </c>
      <c r="N17" s="19">
        <f t="shared" si="1"/>
        <v>7.0237999999999993E-3</v>
      </c>
      <c r="O17" s="19">
        <f t="shared" si="2"/>
        <v>5.765199999999999E-3</v>
      </c>
      <c r="P17" s="19"/>
      <c r="Q17" s="19"/>
      <c r="R17" s="21"/>
      <c r="S17" s="19"/>
      <c r="T17" s="19"/>
      <c r="U17" s="19"/>
      <c r="V17" s="2"/>
      <c r="W17" s="2"/>
    </row>
    <row r="18" spans="1:23" ht="25" thickBot="1" x14ac:dyDescent="0.35">
      <c r="A18" s="6"/>
      <c r="B18" s="6"/>
      <c r="C18" s="6"/>
      <c r="D18" s="6"/>
      <c r="E18" s="6"/>
      <c r="F18" s="20"/>
      <c r="G18" s="17">
        <f>Q14</f>
        <v>8.5670498084291197E-2</v>
      </c>
      <c r="H18" s="18">
        <f>R14</f>
        <v>0.1055639762723049</v>
      </c>
      <c r="I18" s="20">
        <v>0.24349999999999999</v>
      </c>
      <c r="J18" s="20"/>
      <c r="K18" s="20">
        <v>2.0400000000000001E-2</v>
      </c>
      <c r="L18" s="20">
        <v>0.33100000000000002</v>
      </c>
      <c r="M18" s="20">
        <v>0.25</v>
      </c>
      <c r="N18" s="19">
        <f t="shared" si="1"/>
        <v>6.7524000000000004E-3</v>
      </c>
      <c r="O18" s="19">
        <f t="shared" si="2"/>
        <v>5.1000000000000004E-3</v>
      </c>
      <c r="P18" s="20"/>
      <c r="Q18" s="20"/>
      <c r="R18" s="20"/>
      <c r="S18" s="20"/>
      <c r="T18" s="20"/>
      <c r="U18" s="20"/>
      <c r="V18" s="2"/>
      <c r="W18" s="2"/>
    </row>
    <row r="19" spans="1:23" ht="41" customHeight="1" x14ac:dyDescent="0.25">
      <c r="F19" s="2"/>
      <c r="G19" s="2"/>
      <c r="H19" s="2"/>
      <c r="I19" s="2">
        <v>0.29349999999999998</v>
      </c>
      <c r="J19" s="2"/>
      <c r="K19" s="2">
        <v>1.3599999999999999E-2</v>
      </c>
      <c r="L19" s="2">
        <v>0.61899999999999999</v>
      </c>
      <c r="M19" s="2">
        <v>0.48399999999999999</v>
      </c>
      <c r="N19" s="19">
        <f t="shared" si="1"/>
        <v>8.4183999999999995E-3</v>
      </c>
      <c r="O19" s="19">
        <f t="shared" si="2"/>
        <v>6.5823999999999995E-3</v>
      </c>
      <c r="P19" s="2"/>
      <c r="Q19" s="2"/>
      <c r="R19" s="2"/>
      <c r="S19" s="2"/>
      <c r="T19" s="2"/>
      <c r="U19" s="2"/>
      <c r="V19" s="2"/>
      <c r="W19" s="2"/>
    </row>
    <row r="20" spans="1:23" x14ac:dyDescent="0.2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"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"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mergeCells count="1">
    <mergeCell ref="C13:D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Julie DELEUZE</cp:lastModifiedBy>
  <dcterms:created xsi:type="dcterms:W3CDTF">2019-06-10T12:13:14Z</dcterms:created>
  <dcterms:modified xsi:type="dcterms:W3CDTF">2021-02-20T20:11:11Z</dcterms:modified>
</cp:coreProperties>
</file>